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55" windowHeight="8850" activeTab="0"/>
  </bookViews>
  <sheets>
    <sheet name="Лист1" sheetId="1" r:id="rId1"/>
  </sheets>
  <definedNames>
    <definedName name="_xlnm.Print_Titles" localSheetId="0">'Лист1'!$2:$3</definedName>
    <definedName name="_xlnm.Print_Area" localSheetId="0">'Лист1'!$A$1:$L$105</definedName>
  </definedNames>
  <calcPr fullCalcOnLoad="1"/>
</workbook>
</file>

<file path=xl/sharedStrings.xml><?xml version="1.0" encoding="utf-8"?>
<sst xmlns="http://schemas.openxmlformats.org/spreadsheetml/2006/main" count="205" uniqueCount="128">
  <si>
    <t>№ п/п</t>
  </si>
  <si>
    <t>Наименование индикатора</t>
  </si>
  <si>
    <t>Ед. изм.</t>
  </si>
  <si>
    <t>факт.</t>
  </si>
  <si>
    <t>оценка</t>
  </si>
  <si>
    <t>прогноз</t>
  </si>
  <si>
    <t>Инфляция (к декабрю прошлого года)</t>
  </si>
  <si>
    <t>%</t>
  </si>
  <si>
    <t>Промышленное производство, всего</t>
  </si>
  <si>
    <t>тыс.руб.</t>
  </si>
  <si>
    <t xml:space="preserve">Индекс промышленного производства </t>
  </si>
  <si>
    <t>% к предыдущему году с учетом ИПЦ</t>
  </si>
  <si>
    <t>Добыча полезных ископаемых</t>
  </si>
  <si>
    <t>Обрабатывающие производства</t>
  </si>
  <si>
    <t>Сельское хозяйство</t>
  </si>
  <si>
    <t>Продукция сельского хозяйства во всех категориях хозяйств</t>
  </si>
  <si>
    <t>в  том числе:</t>
  </si>
  <si>
    <t>растеневодство</t>
  </si>
  <si>
    <t>животноводство</t>
  </si>
  <si>
    <t>из общего объема:</t>
  </si>
  <si>
    <t>продукция  сельскохозяйственных предприятий</t>
  </si>
  <si>
    <t>продукция населения</t>
  </si>
  <si>
    <t>продукция КФХ</t>
  </si>
  <si>
    <t xml:space="preserve">Индекс производства продукции сельского (хозяйств всех категорий) в сопоставимых ценах </t>
  </si>
  <si>
    <t>% к предыдущему году</t>
  </si>
  <si>
    <t>в том числе:</t>
  </si>
  <si>
    <t>растеневодства</t>
  </si>
  <si>
    <t>животноводства</t>
  </si>
  <si>
    <t>Индекс-дефлятор продукции сельского хозяйства в хозяйствах всех категорий</t>
  </si>
  <si>
    <t>4</t>
  </si>
  <si>
    <t>Инвестиционная строительная деятельность</t>
  </si>
  <si>
    <t>Инвестиции в основной капитал</t>
  </si>
  <si>
    <t>к предыдущему году в  сопоставимых ценах</t>
  </si>
  <si>
    <t>Индекс-дефлятор</t>
  </si>
  <si>
    <t>Инвестиции в основной капитал за счет средств федерального бюджета</t>
  </si>
  <si>
    <t>Инвестиции в основной капитал за счет средств субъекта РФ</t>
  </si>
  <si>
    <t>Инвестиции в основной капитал за счет средств бюджета МО</t>
  </si>
  <si>
    <t>Инвестиции за счет собственных средств предприятий</t>
  </si>
  <si>
    <t xml:space="preserve">Ввод в действие жилья </t>
  </si>
  <si>
    <t>кв.м.</t>
  </si>
  <si>
    <t>6</t>
  </si>
  <si>
    <t>Потребительский рынок</t>
  </si>
  <si>
    <t>Оборот розничной торговли</t>
  </si>
  <si>
    <t>к предыдущему году  в сопоставимых ценах</t>
  </si>
  <si>
    <t>Индекс-дефлятор оборота розничной торговли</t>
  </si>
  <si>
    <t>Оборот общественного питания</t>
  </si>
  <si>
    <t>Индекс потребительских цен на продукцию общественного питания</t>
  </si>
  <si>
    <t>декабрь к декабрю предыдущего года, %</t>
  </si>
  <si>
    <t>Объем платных услуг населению, в т.ч. бытовых</t>
  </si>
  <si>
    <t>7</t>
  </si>
  <si>
    <t>Рынок труда и заработная плата</t>
  </si>
  <si>
    <t>Среднесписочная численность работников (без совместителей)</t>
  </si>
  <si>
    <t>человек</t>
  </si>
  <si>
    <t>Численность не занятых трудовой деятельностью граждан, ищущих работу и зарегистрированных в службе занятости</t>
  </si>
  <si>
    <t>численность официально зарегистрированных безработных</t>
  </si>
  <si>
    <t>уровень зарегистрированной безработицы к трудовому населению</t>
  </si>
  <si>
    <t>среднемесячная номинальная начисленная заработная плата работников</t>
  </si>
  <si>
    <t>рублей</t>
  </si>
  <si>
    <t>Годовой фонд оплаты труда работников, включая совмещение</t>
  </si>
  <si>
    <t>темп роста к предыдущему периоду</t>
  </si>
  <si>
    <t>8</t>
  </si>
  <si>
    <t xml:space="preserve">Денежные доходы населения </t>
  </si>
  <si>
    <t>9</t>
  </si>
  <si>
    <t>Финансы</t>
  </si>
  <si>
    <t>Сальдированный финансовый результат (прибыль минус убыток) предприятий</t>
  </si>
  <si>
    <t>Прибыль прибыльных предприятий в т. ч. прибыль муниципальных унитарных предприятий</t>
  </si>
  <si>
    <t>10</t>
  </si>
  <si>
    <t xml:space="preserve">Развитие малого предпринимательства </t>
  </si>
  <si>
    <t>Количество субъектов малого и среднего предпринимательства (ИП, КФХ, малые предприятия, средние предприятия)</t>
  </si>
  <si>
    <t>един.</t>
  </si>
  <si>
    <t>Численность занятых на малых предприятиях</t>
  </si>
  <si>
    <t>чел.</t>
  </si>
  <si>
    <t>Инвестиции в основной капитал в малом бизнесе</t>
  </si>
  <si>
    <t>единиц</t>
  </si>
  <si>
    <t>12</t>
  </si>
  <si>
    <t>Жилищно-коммунальное хозяйство</t>
  </si>
  <si>
    <t>Жилищный фонд на конец года</t>
  </si>
  <si>
    <t>Средняя обеспеченность населения жильем</t>
  </si>
  <si>
    <t>кв.м./на 1 жителя</t>
  </si>
  <si>
    <t>Территория</t>
  </si>
  <si>
    <t xml:space="preserve">Находящаяся в ведении муниципального образования </t>
  </si>
  <si>
    <t>га</t>
  </si>
  <si>
    <t>Площадь муниципального образования, предназначенная для строительства</t>
  </si>
  <si>
    <t>Демография</t>
  </si>
  <si>
    <t>Численность постоянного населения на начало года</t>
  </si>
  <si>
    <t>Численность постоянного населения в трудоспособном возрасте</t>
  </si>
  <si>
    <t>Численность постоянного населения в возрасте моложе трудоспособного на начало года</t>
  </si>
  <si>
    <t>Численность постоянного населения в возрасте старше трудоспособного на начало года</t>
  </si>
  <si>
    <t>Число частных домохозяйств</t>
  </si>
  <si>
    <t>Число многоквартирных домов</t>
  </si>
  <si>
    <t>Общий коэффициент рождаемости на 1000 человек населения</t>
  </si>
  <si>
    <t>Общий коэффициент смертности на 1000 человек населения</t>
  </si>
  <si>
    <t>Коэффициент естественного прироста (убыли)</t>
  </si>
  <si>
    <t>Число прибывших на территорию МО</t>
  </si>
  <si>
    <t>Число выбывших с территории МО</t>
  </si>
  <si>
    <t>Расходы бюджета на органы местного самоуправления</t>
  </si>
  <si>
    <t>В том числе заработная плата</t>
  </si>
  <si>
    <t>Площадь земельных участков, предоставленная под ИЖС</t>
  </si>
  <si>
    <t>Объем отгруженных товаров собственного производства, выполненных работ и услуг собственными силами - РАЗДЕЛ В: Добыча полезных ископаемых</t>
  </si>
  <si>
    <t>Индекс отгрузки - РАЗДЕЛ В: Добыча полезных ископаемых</t>
  </si>
  <si>
    <t>Индекс-дефлятор отрузки - РАЗДЕЛ В: Добыча полезных ископаемых</t>
  </si>
  <si>
    <t>Индекс производства - РАЗДЕЛ В: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</si>
  <si>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С: Обрабатывающие производства</t>
  </si>
  <si>
    <t>Индекс отгрузки - РАЗДЕЛ С: Обрабатывающие производства</t>
  </si>
  <si>
    <t>Индекс-дефлятор отрузки - РАЗДЕЛ С: Обрабатывающие производства</t>
  </si>
  <si>
    <t>Индекс производства - РАЗДЕЛ С: Обрабатывающие производства</t>
  </si>
  <si>
    <t>Обеспечение электрической энергией, газом и паром; кондиционирование воздуха</t>
  </si>
  <si>
    <t xml:space="preserve"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 </t>
  </si>
  <si>
    <t>Индекс отгрузки - РАЗДЕЛ D: Обеспечение электрической энергией, газом и паром; кондиционирование воздуха</t>
  </si>
  <si>
    <t>Индекс-дефлятор отгрузки - РАЗДЕЛ D: Обеспечение электрической энергией, газом и паром; кондиционирование воздуха</t>
  </si>
  <si>
    <t>Индекс производства -РАЗДЕЛ D: 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</si>
  <si>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</si>
  <si>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</si>
  <si>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Индекс отгрузки - РАЗДЕЛ E: Водоснабжение; водоотведение, организация сбора и утилизации отходов, деятельность по ликвидации загрязнений</t>
  </si>
  <si>
    <t>Индекс-дефлятор отгрузки - РАЗДЕЛ E: Водоснабжение; водоотведение, организация сбора и утилизации отходов, деятельность по ликвидации загрязнений</t>
  </si>
  <si>
    <t>Индекс производства -РАЗДЕЛ E: Водоснабжение; водоотведение, организация сбора и утилизации отходов, деятельность по ликвидации загрязнений</t>
  </si>
  <si>
    <t xml:space="preserve">Просроченная задолженность по заработной плате работникам </t>
  </si>
  <si>
    <t>5</t>
  </si>
  <si>
    <t>11</t>
  </si>
  <si>
    <t>13</t>
  </si>
  <si>
    <t>факт</t>
  </si>
  <si>
    <t>Находящиеся в собственности - всего, в т.ч.:</t>
  </si>
  <si>
    <t>земли с/х назначения</t>
  </si>
  <si>
    <t>земли населённых пунктов</t>
  </si>
  <si>
    <t>Сдаваемые в аренду - всего, в т.ч.:</t>
  </si>
  <si>
    <t xml:space="preserve">Родилось </t>
  </si>
  <si>
    <t>Умерло</t>
  </si>
  <si>
    <t>Прогноз социально-экономического развития МО  Кутушевский сельсовет  Новосергиевского района Оренбургской области на 2024-2026 гг.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</si>
</sst>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name val="Arial Unicode MS"/>
      <family val="2"/>
    </font>
    <font>
      <b/>
      <sz val="11"/>
      <name val="Arial Unicode MS"/>
      <family val="2"/>
    </font>
    <font>
      <b/>
      <sz val="11"/>
      <color indexed="8"/>
      <name val="Arial Unicode MS"/>
      <family val="2"/>
    </font>
    <font>
      <sz val="11"/>
      <color indexed="8"/>
      <name val="Arial Unicode MS"/>
      <family val="2"/>
    </font>
    <font>
      <sz val="13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4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Unicode MS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 Unicode MS"/>
      <family val="2"/>
    </font>
    <font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5" fillId="33" borderId="10" xfId="0" applyFont="1" applyFill="1" applyBorder="1" applyAlignment="1" applyProtection="1">
      <alignment horizontal="left" vertical="center" wrapText="1" shrinkToFit="1"/>
      <protection/>
    </xf>
    <xf numFmtId="0" fontId="3" fillId="33" borderId="10" xfId="0" applyFont="1" applyFill="1" applyBorder="1" applyAlignment="1">
      <alignment wrapText="1"/>
    </xf>
    <xf numFmtId="0" fontId="6" fillId="0" borderId="10" xfId="0" applyFont="1" applyFill="1" applyBorder="1" applyAlignment="1" applyProtection="1">
      <alignment horizontal="left" vertical="center" wrapText="1" shrinkToFit="1"/>
      <protection/>
    </xf>
    <xf numFmtId="0" fontId="5" fillId="0" borderId="10" xfId="0" applyFont="1" applyFill="1" applyBorder="1" applyAlignment="1" applyProtection="1">
      <alignment horizontal="left" vertical="center" wrapText="1" shrinkToFit="1"/>
      <protection/>
    </xf>
    <xf numFmtId="0" fontId="3" fillId="0" borderId="0" xfId="0" applyFont="1" applyBorder="1" applyAlignment="1">
      <alignment wrapText="1"/>
    </xf>
    <xf numFmtId="0" fontId="6" fillId="33" borderId="10" xfId="0" applyFont="1" applyFill="1" applyBorder="1" applyAlignment="1" applyProtection="1">
      <alignment horizontal="left" vertical="center" wrapText="1" shrinkToFit="1"/>
      <protection/>
    </xf>
    <xf numFmtId="17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>
      <alignment wrapText="1"/>
    </xf>
    <xf numFmtId="49" fontId="3" fillId="0" borderId="1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right" vertical="center" wrapText="1"/>
    </xf>
    <xf numFmtId="0" fontId="0" fillId="0" borderId="11" xfId="0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172" fontId="3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2" fontId="3" fillId="0" borderId="10" xfId="0" applyNumberFormat="1" applyFont="1" applyBorder="1" applyAlignment="1">
      <alignment wrapText="1"/>
    </xf>
    <xf numFmtId="172" fontId="3" fillId="35" borderId="10" xfId="0" applyNumberFormat="1" applyFont="1" applyFill="1" applyBorder="1" applyAlignment="1">
      <alignment wrapText="1"/>
    </xf>
    <xf numFmtId="0" fontId="3" fillId="35" borderId="10" xfId="0" applyFont="1" applyFill="1" applyBorder="1" applyAlignment="1">
      <alignment wrapText="1"/>
    </xf>
    <xf numFmtId="2" fontId="3" fillId="35" borderId="10" xfId="0" applyNumberFormat="1" applyFont="1" applyFill="1" applyBorder="1" applyAlignment="1">
      <alignment wrapText="1"/>
    </xf>
    <xf numFmtId="0" fontId="3" fillId="36" borderId="10" xfId="0" applyFont="1" applyFill="1" applyBorder="1" applyAlignment="1">
      <alignment wrapText="1"/>
    </xf>
    <xf numFmtId="2" fontId="3" fillId="34" borderId="10" xfId="0" applyNumberFormat="1" applyFont="1" applyFill="1" applyBorder="1" applyAlignment="1">
      <alignment wrapText="1"/>
    </xf>
    <xf numFmtId="0" fontId="9" fillId="37" borderId="10" xfId="0" applyFont="1" applyFill="1" applyBorder="1" applyAlignment="1">
      <alignment horizontal="right" vertical="center" wrapText="1"/>
    </xf>
    <xf numFmtId="0" fontId="9" fillId="37" borderId="10" xfId="0" applyFont="1" applyFill="1" applyBorder="1" applyAlignment="1">
      <alignment wrapText="1"/>
    </xf>
    <xf numFmtId="2" fontId="3" fillId="37" borderId="10" xfId="0" applyNumberFormat="1" applyFont="1" applyFill="1" applyBorder="1" applyAlignment="1">
      <alignment wrapText="1"/>
    </xf>
    <xf numFmtId="0" fontId="3" fillId="37" borderId="10" xfId="0" applyFont="1" applyFill="1" applyBorder="1" applyAlignment="1">
      <alignment wrapText="1"/>
    </xf>
    <xf numFmtId="16" fontId="3" fillId="0" borderId="10" xfId="0" applyNumberFormat="1" applyFont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72" fontId="3" fillId="0" borderId="10" xfId="0" applyNumberFormat="1" applyFont="1" applyFill="1" applyBorder="1" applyAlignment="1" applyProtection="1">
      <alignment horizontal="center" vertical="center" wrapText="1"/>
      <protection/>
    </xf>
    <xf numFmtId="172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7" fillId="33" borderId="10" xfId="0" applyFont="1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1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7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7"/>
  <sheetViews>
    <sheetView tabSelected="1" view="pageBreakPreview" zoomScale="94" zoomScaleSheetLayoutView="94" zoomScalePageLayoutView="0" workbookViewId="0" topLeftCell="A1">
      <selection activeCell="J91" sqref="J91:L91"/>
    </sheetView>
  </sheetViews>
  <sheetFormatPr defaultColWidth="9.00390625" defaultRowHeight="12.75"/>
  <cols>
    <col min="1" max="1" width="7.625" style="2" customWidth="1"/>
    <col min="2" max="2" width="47.25390625" style="1" customWidth="1"/>
    <col min="3" max="3" width="24.125" style="1" customWidth="1"/>
    <col min="4" max="4" width="0.37109375" style="1" hidden="1" customWidth="1"/>
    <col min="5" max="5" width="13.625" style="1" hidden="1" customWidth="1"/>
    <col min="6" max="6" width="13.875" style="1" customWidth="1"/>
    <col min="7" max="7" width="15.625" style="1" customWidth="1"/>
    <col min="8" max="8" width="13.75390625" style="1" customWidth="1"/>
    <col min="9" max="9" width="13.75390625" style="47" customWidth="1"/>
    <col min="10" max="12" width="13.75390625" style="1" customWidth="1"/>
    <col min="13" max="16384" width="9.125" style="1" customWidth="1"/>
  </cols>
  <sheetData>
    <row r="1" spans="1:12" ht="36" customHeight="1">
      <c r="A1" s="44" t="s">
        <v>127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2.75">
      <c r="A2" s="42" t="s">
        <v>0</v>
      </c>
      <c r="B2" s="42" t="s">
        <v>1</v>
      </c>
      <c r="C2" s="43" t="s">
        <v>2</v>
      </c>
      <c r="D2" s="23">
        <v>2014</v>
      </c>
      <c r="E2" s="23">
        <v>2015</v>
      </c>
      <c r="F2" s="23">
        <v>2020</v>
      </c>
      <c r="G2" s="23">
        <v>2021</v>
      </c>
      <c r="H2" s="23">
        <v>2022</v>
      </c>
      <c r="I2" s="45">
        <v>2023</v>
      </c>
      <c r="J2" s="23">
        <v>2024</v>
      </c>
      <c r="K2" s="23">
        <v>2025</v>
      </c>
      <c r="L2" s="23">
        <v>2026</v>
      </c>
    </row>
    <row r="3" spans="1:12" ht="63.75">
      <c r="A3" s="42"/>
      <c r="B3" s="42"/>
      <c r="C3" s="43"/>
      <c r="D3" s="23" t="s">
        <v>3</v>
      </c>
      <c r="E3" s="23" t="s">
        <v>4</v>
      </c>
      <c r="F3" s="23" t="s">
        <v>3</v>
      </c>
      <c r="G3" s="23" t="s">
        <v>3</v>
      </c>
      <c r="H3" s="23" t="s">
        <v>120</v>
      </c>
      <c r="I3" s="45" t="s">
        <v>4</v>
      </c>
      <c r="J3" s="23" t="s">
        <v>5</v>
      </c>
      <c r="K3" s="23" t="s">
        <v>5</v>
      </c>
      <c r="L3" s="23" t="s">
        <v>5</v>
      </c>
    </row>
    <row r="4" spans="1:12" ht="12.75">
      <c r="A4" s="23">
        <v>1</v>
      </c>
      <c r="B4" s="23">
        <v>2</v>
      </c>
      <c r="C4" s="16">
        <v>3</v>
      </c>
      <c r="D4" s="20">
        <v>4</v>
      </c>
      <c r="E4" s="20">
        <v>5</v>
      </c>
      <c r="F4" s="20">
        <v>5</v>
      </c>
      <c r="G4" s="20">
        <v>6</v>
      </c>
      <c r="H4" s="20">
        <v>7</v>
      </c>
      <c r="I4" s="20">
        <v>8</v>
      </c>
      <c r="J4" s="20">
        <v>9</v>
      </c>
      <c r="K4" s="20">
        <v>10</v>
      </c>
      <c r="L4" s="20">
        <v>10</v>
      </c>
    </row>
    <row r="5" spans="1:17" ht="16.5">
      <c r="A5" s="4">
        <v>1</v>
      </c>
      <c r="B5" s="5" t="s">
        <v>6</v>
      </c>
      <c r="C5" s="17" t="s">
        <v>7</v>
      </c>
      <c r="D5" s="21">
        <v>114</v>
      </c>
      <c r="E5" s="21">
        <v>114</v>
      </c>
      <c r="F5" s="30">
        <v>104.9</v>
      </c>
      <c r="G5" s="30">
        <v>108.4</v>
      </c>
      <c r="H5" s="30">
        <v>111.9</v>
      </c>
      <c r="I5" s="31">
        <v>105.3</v>
      </c>
      <c r="J5" s="31">
        <v>104</v>
      </c>
      <c r="K5" s="31">
        <v>104</v>
      </c>
      <c r="L5" s="31">
        <v>104</v>
      </c>
      <c r="M5" s="15"/>
      <c r="N5" s="15"/>
      <c r="O5" s="15"/>
      <c r="P5" s="15"/>
      <c r="Q5" s="15"/>
    </row>
    <row r="6" spans="1:12" ht="16.5">
      <c r="A6" s="4">
        <v>2</v>
      </c>
      <c r="B6" s="6" t="s">
        <v>8</v>
      </c>
      <c r="C6" s="18" t="s">
        <v>9</v>
      </c>
      <c r="D6" s="7"/>
      <c r="E6" s="7"/>
      <c r="F6" s="7">
        <f>F24</f>
        <v>1666.54</v>
      </c>
      <c r="G6" s="7">
        <f aca="true" t="shared" si="0" ref="G6:L6">G24</f>
        <v>1666.54</v>
      </c>
      <c r="H6" s="7">
        <f t="shared" si="0"/>
        <v>1699.87</v>
      </c>
      <c r="I6" s="7">
        <f t="shared" si="0"/>
        <v>1733.87</v>
      </c>
      <c r="J6" s="7">
        <f t="shared" si="0"/>
        <v>1768.54</v>
      </c>
      <c r="K6" s="7">
        <f t="shared" si="0"/>
        <v>1806.91</v>
      </c>
      <c r="L6" s="7">
        <f t="shared" si="0"/>
        <v>1810.6</v>
      </c>
    </row>
    <row r="7" spans="1:12" ht="33">
      <c r="A7" s="34"/>
      <c r="B7" s="8" t="s">
        <v>10</v>
      </c>
      <c r="C7" s="3" t="s">
        <v>11</v>
      </c>
      <c r="D7" s="3"/>
      <c r="E7" s="3"/>
      <c r="F7" s="24">
        <f>F27</f>
        <v>95.32888465</v>
      </c>
      <c r="G7" s="24">
        <f aca="true" t="shared" si="1" ref="G7:L7">G27</f>
        <v>92.25092250922509</v>
      </c>
      <c r="H7" s="24">
        <f t="shared" si="1"/>
        <v>91.15277211470216</v>
      </c>
      <c r="I7" s="24">
        <f t="shared" si="1"/>
        <v>96.86624212048704</v>
      </c>
      <c r="J7" s="24">
        <f t="shared" si="1"/>
        <v>100.038193</v>
      </c>
      <c r="K7" s="24">
        <f t="shared" si="1"/>
        <v>100.20436719814414</v>
      </c>
      <c r="L7" s="24">
        <f t="shared" si="1"/>
        <v>98.44060855064282</v>
      </c>
    </row>
    <row r="8" spans="1:12" ht="16.5">
      <c r="A8" s="14"/>
      <c r="B8" s="9" t="s">
        <v>12</v>
      </c>
      <c r="C8" s="10"/>
      <c r="D8" s="3"/>
      <c r="E8" s="3"/>
      <c r="F8" s="3"/>
      <c r="G8" s="3"/>
      <c r="H8" s="3"/>
      <c r="I8" s="3"/>
      <c r="J8" s="3"/>
      <c r="K8" s="3"/>
      <c r="L8" s="3"/>
    </row>
    <row r="9" spans="1:12" ht="66">
      <c r="A9" s="14"/>
      <c r="B9" s="11" t="s">
        <v>98</v>
      </c>
      <c r="C9" s="7" t="s">
        <v>9</v>
      </c>
      <c r="D9" s="7"/>
      <c r="E9" s="7"/>
      <c r="F9" s="7"/>
      <c r="G9" s="7"/>
      <c r="H9" s="7"/>
      <c r="I9" s="7"/>
      <c r="J9" s="7"/>
      <c r="K9" s="7"/>
      <c r="L9" s="7"/>
    </row>
    <row r="10" spans="1:12" ht="2.25" customHeight="1" hidden="1">
      <c r="A10" s="14"/>
      <c r="B10" s="8" t="s">
        <v>99</v>
      </c>
      <c r="C10" s="3" t="s">
        <v>7</v>
      </c>
      <c r="D10" s="3"/>
      <c r="E10" s="3"/>
      <c r="F10" s="3"/>
      <c r="G10" s="3"/>
      <c r="H10" s="3"/>
      <c r="I10" s="3"/>
      <c r="J10" s="3"/>
      <c r="K10" s="3"/>
      <c r="L10" s="3"/>
    </row>
    <row r="11" spans="1:12" ht="33" hidden="1">
      <c r="A11" s="14"/>
      <c r="B11" s="8" t="s">
        <v>100</v>
      </c>
      <c r="C11" s="3" t="s">
        <v>7</v>
      </c>
      <c r="D11" s="12">
        <v>107.1</v>
      </c>
      <c r="E11" s="12">
        <v>122</v>
      </c>
      <c r="F11" s="12"/>
      <c r="G11" s="12"/>
      <c r="H11" s="12"/>
      <c r="I11" s="46"/>
      <c r="J11" s="12"/>
      <c r="K11" s="12"/>
      <c r="L11" s="12"/>
    </row>
    <row r="12" spans="1:12" ht="33">
      <c r="A12" s="14"/>
      <c r="B12" s="8" t="s">
        <v>101</v>
      </c>
      <c r="C12" s="3" t="s">
        <v>7</v>
      </c>
      <c r="D12" s="3"/>
      <c r="E12" s="3"/>
      <c r="F12" s="3"/>
      <c r="G12" s="3" t="e">
        <f>G9/F9/G5*10000</f>
        <v>#DIV/0!</v>
      </c>
      <c r="H12" s="3" t="e">
        <f>H9/G9/H5*10000</f>
        <v>#DIV/0!</v>
      </c>
      <c r="I12" s="3" t="e">
        <f>I9/H9/I5*10000</f>
        <v>#DIV/0!</v>
      </c>
      <c r="J12" s="3" t="e">
        <f>J9/I9/J5*10000</f>
        <v>#DIV/0!</v>
      </c>
      <c r="K12" s="3" t="e">
        <f>K9/I9/K5*10000</f>
        <v>#DIV/0!</v>
      </c>
      <c r="L12" s="3" t="e">
        <f>L9/J9/L5*10000</f>
        <v>#DIV/0!</v>
      </c>
    </row>
    <row r="13" spans="1:12" ht="16.5">
      <c r="A13" s="14"/>
      <c r="B13" s="6" t="s">
        <v>13</v>
      </c>
      <c r="C13" s="7"/>
      <c r="D13" s="7"/>
      <c r="E13" s="7"/>
      <c r="F13" s="41"/>
      <c r="G13" s="41"/>
      <c r="H13" s="41"/>
      <c r="I13" s="7"/>
      <c r="J13" s="41"/>
      <c r="K13" s="41"/>
      <c r="L13" s="41"/>
    </row>
    <row r="14" spans="1:12" ht="65.25" customHeight="1">
      <c r="A14" s="14"/>
      <c r="B14" s="8" t="s">
        <v>102</v>
      </c>
      <c r="C14" s="13" t="s">
        <v>9</v>
      </c>
      <c r="D14" s="3"/>
      <c r="E14" s="3"/>
      <c r="F14" s="39"/>
      <c r="G14" s="39"/>
      <c r="H14" s="39"/>
      <c r="I14" s="3"/>
      <c r="J14" s="39"/>
      <c r="K14" s="39"/>
      <c r="L14" s="39"/>
    </row>
    <row r="15" spans="1:12" ht="33" hidden="1">
      <c r="A15" s="14"/>
      <c r="B15" s="8" t="s">
        <v>103</v>
      </c>
      <c r="C15" s="3" t="s">
        <v>7</v>
      </c>
      <c r="D15" s="3"/>
      <c r="E15" s="3"/>
      <c r="F15" s="3"/>
      <c r="G15" s="3"/>
      <c r="H15" s="3"/>
      <c r="I15" s="3"/>
      <c r="J15" s="3"/>
      <c r="K15" s="3"/>
      <c r="L15" s="3"/>
    </row>
    <row r="16" spans="1:12" ht="33" hidden="1">
      <c r="A16" s="14"/>
      <c r="B16" s="8" t="s">
        <v>104</v>
      </c>
      <c r="C16" s="3" t="s">
        <v>7</v>
      </c>
      <c r="D16" s="19">
        <v>107.79425356841182</v>
      </c>
      <c r="E16" s="19">
        <v>115</v>
      </c>
      <c r="F16" s="19"/>
      <c r="G16" s="19"/>
      <c r="H16" s="19"/>
      <c r="I16" s="19"/>
      <c r="J16" s="19"/>
      <c r="K16" s="19"/>
      <c r="L16" s="19"/>
    </row>
    <row r="17" spans="1:12" ht="33">
      <c r="A17" s="14"/>
      <c r="B17" s="8" t="s">
        <v>105</v>
      </c>
      <c r="C17" s="3" t="s">
        <v>7</v>
      </c>
      <c r="D17" s="3"/>
      <c r="E17" s="3"/>
      <c r="F17" s="24">
        <v>98.08511686</v>
      </c>
      <c r="G17" s="24" t="e">
        <f>G14/F14/G5*10000</f>
        <v>#DIV/0!</v>
      </c>
      <c r="H17" s="24" t="e">
        <f>H14/G14/H5*10000</f>
        <v>#DIV/0!</v>
      </c>
      <c r="I17" s="24" t="e">
        <f>I14/H14/I5*10000</f>
        <v>#DIV/0!</v>
      </c>
      <c r="J17" s="24">
        <v>102.015695</v>
      </c>
      <c r="K17" s="24" t="e">
        <f>K14/I14/K5*10000</f>
        <v>#DIV/0!</v>
      </c>
      <c r="L17" s="24" t="e">
        <f>L14/J14/L5*10000</f>
        <v>#DIV/0!</v>
      </c>
    </row>
    <row r="18" spans="1:12" ht="49.5">
      <c r="A18" s="14"/>
      <c r="B18" s="9" t="s">
        <v>106</v>
      </c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81.75" customHeight="1">
      <c r="A19" s="14"/>
      <c r="B19" s="11" t="s">
        <v>107</v>
      </c>
      <c r="C19" s="7" t="s">
        <v>9</v>
      </c>
      <c r="D19" s="7"/>
      <c r="E19" s="7"/>
      <c r="F19" s="7"/>
      <c r="G19" s="7"/>
      <c r="H19" s="7"/>
      <c r="I19" s="7"/>
      <c r="J19" s="7"/>
      <c r="K19" s="7"/>
      <c r="L19" s="7"/>
    </row>
    <row r="20" spans="1:12" ht="49.5" hidden="1">
      <c r="A20" s="14"/>
      <c r="B20" s="8" t="s">
        <v>108</v>
      </c>
      <c r="C20" s="3" t="s">
        <v>7</v>
      </c>
      <c r="D20" s="3"/>
      <c r="E20" s="3"/>
      <c r="F20" s="3"/>
      <c r="G20" s="3"/>
      <c r="H20" s="3"/>
      <c r="I20" s="3"/>
      <c r="J20" s="3"/>
      <c r="K20" s="3"/>
      <c r="L20" s="3"/>
    </row>
    <row r="21" spans="1:12" ht="49.5" hidden="1">
      <c r="A21" s="14"/>
      <c r="B21" s="8" t="s">
        <v>109</v>
      </c>
      <c r="C21" s="3" t="s">
        <v>7</v>
      </c>
      <c r="D21" s="3">
        <v>108</v>
      </c>
      <c r="E21" s="3">
        <v>140.2</v>
      </c>
      <c r="F21" s="3"/>
      <c r="G21" s="3"/>
      <c r="H21" s="3"/>
      <c r="I21" s="3"/>
      <c r="J21" s="3"/>
      <c r="K21" s="3"/>
      <c r="L21" s="3"/>
    </row>
    <row r="22" spans="1:12" ht="49.5">
      <c r="A22" s="14"/>
      <c r="B22" s="8" t="s">
        <v>110</v>
      </c>
      <c r="C22" s="3" t="s">
        <v>7</v>
      </c>
      <c r="D22" s="3"/>
      <c r="E22" s="3"/>
      <c r="F22" s="3"/>
      <c r="G22" s="3"/>
      <c r="H22" s="3"/>
      <c r="I22" s="3"/>
      <c r="J22" s="3"/>
      <c r="K22" s="3"/>
      <c r="L22" s="3"/>
    </row>
    <row r="23" spans="1:12" ht="66">
      <c r="A23" s="14"/>
      <c r="B23" s="9" t="s">
        <v>111</v>
      </c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99">
      <c r="A24" s="14"/>
      <c r="B24" s="8" t="s">
        <v>112</v>
      </c>
      <c r="C24" s="7" t="s">
        <v>9</v>
      </c>
      <c r="D24" s="3"/>
      <c r="E24" s="3"/>
      <c r="F24" s="3">
        <v>1666.54</v>
      </c>
      <c r="G24" s="3">
        <v>1666.54</v>
      </c>
      <c r="H24" s="3">
        <v>1699.87</v>
      </c>
      <c r="I24" s="3">
        <v>1733.87</v>
      </c>
      <c r="J24" s="3">
        <v>1768.54</v>
      </c>
      <c r="K24" s="3">
        <v>1806.91</v>
      </c>
      <c r="L24" s="3">
        <v>1810.6</v>
      </c>
    </row>
    <row r="25" spans="1:12" ht="66" hidden="1">
      <c r="A25" s="14"/>
      <c r="B25" s="8" t="s">
        <v>113</v>
      </c>
      <c r="C25" s="3" t="s">
        <v>7</v>
      </c>
      <c r="D25" s="3"/>
      <c r="E25" s="3"/>
      <c r="F25" s="3"/>
      <c r="G25" s="3"/>
      <c r="H25" s="3"/>
      <c r="I25" s="3"/>
      <c r="J25" s="3"/>
      <c r="K25" s="3"/>
      <c r="L25" s="3"/>
    </row>
    <row r="26" spans="1:12" ht="66" hidden="1">
      <c r="A26" s="14"/>
      <c r="B26" s="8" t="s">
        <v>114</v>
      </c>
      <c r="C26" s="3" t="s">
        <v>7</v>
      </c>
      <c r="D26" s="3">
        <v>143.7</v>
      </c>
      <c r="E26" s="3">
        <v>107.4</v>
      </c>
      <c r="F26" s="3"/>
      <c r="G26" s="3"/>
      <c r="H26" s="3"/>
      <c r="I26" s="3"/>
      <c r="J26" s="3"/>
      <c r="K26" s="3"/>
      <c r="L26" s="3"/>
    </row>
    <row r="27" spans="1:12" ht="66">
      <c r="A27" s="14"/>
      <c r="B27" s="8" t="s">
        <v>115</v>
      </c>
      <c r="C27" s="3" t="s">
        <v>7</v>
      </c>
      <c r="D27" s="3"/>
      <c r="E27" s="3"/>
      <c r="F27" s="24">
        <v>95.32888465</v>
      </c>
      <c r="G27" s="24">
        <f>G24/F24/G5*10000</f>
        <v>92.25092250922509</v>
      </c>
      <c r="H27" s="24">
        <f>H24/G24/H5*10000</f>
        <v>91.15277211470216</v>
      </c>
      <c r="I27" s="24">
        <f>I24/H24/I5*10000</f>
        <v>96.86624212048704</v>
      </c>
      <c r="J27" s="24">
        <v>100.038193</v>
      </c>
      <c r="K27" s="24">
        <f>K24/I24/K5*10000</f>
        <v>100.20436719814414</v>
      </c>
      <c r="L27" s="24">
        <f>L24/J24/L5*10000</f>
        <v>98.44060855064282</v>
      </c>
    </row>
    <row r="28" spans="1:12" ht="16.5">
      <c r="A28" s="14">
        <v>3</v>
      </c>
      <c r="B28" s="5" t="s">
        <v>14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33">
      <c r="A29" s="14"/>
      <c r="B29" s="3" t="s">
        <v>15</v>
      </c>
      <c r="C29" s="3" t="s">
        <v>9</v>
      </c>
      <c r="D29" s="3">
        <v>64355</v>
      </c>
      <c r="E29" s="25">
        <f>E31+E32</f>
        <v>79782.03024</v>
      </c>
      <c r="F29" s="29">
        <v>160071.5</v>
      </c>
      <c r="G29" s="29">
        <v>161672.2</v>
      </c>
      <c r="H29" s="29">
        <v>168728.4</v>
      </c>
      <c r="I29" s="29">
        <v>170415.7</v>
      </c>
      <c r="J29" s="29">
        <v>172119.8</v>
      </c>
      <c r="K29" s="29">
        <v>174525.7</v>
      </c>
      <c r="L29" s="29">
        <v>178729.67</v>
      </c>
    </row>
    <row r="30" spans="1:12" ht="16.5">
      <c r="A30" s="14"/>
      <c r="B30" s="3" t="s">
        <v>16</v>
      </c>
      <c r="C30" s="3"/>
      <c r="D30" s="3"/>
      <c r="E30" s="26"/>
      <c r="F30" s="29">
        <v>93619.9</v>
      </c>
      <c r="G30" s="29"/>
      <c r="H30" s="29"/>
      <c r="I30" s="29"/>
      <c r="J30" s="29"/>
      <c r="K30" s="29"/>
      <c r="L30" s="29"/>
    </row>
    <row r="31" spans="1:12" ht="16.5">
      <c r="A31" s="14"/>
      <c r="B31" s="3" t="s">
        <v>17</v>
      </c>
      <c r="C31" s="3" t="s">
        <v>9</v>
      </c>
      <c r="D31" s="3">
        <v>37390</v>
      </c>
      <c r="E31" s="25">
        <f>D31*E39*E41/10000</f>
        <v>46006.74984</v>
      </c>
      <c r="F31" s="29">
        <v>66451.6</v>
      </c>
      <c r="G31" s="29">
        <v>93891.6</v>
      </c>
      <c r="H31" s="29">
        <v>101612.3</v>
      </c>
      <c r="I31" s="29">
        <v>102628.4</v>
      </c>
      <c r="J31" s="29">
        <v>103654.7</v>
      </c>
      <c r="K31" s="29">
        <v>105741.9</v>
      </c>
      <c r="L31" s="29">
        <v>107871.1</v>
      </c>
    </row>
    <row r="32" spans="1:12" ht="16.5">
      <c r="A32" s="14"/>
      <c r="B32" s="3" t="s">
        <v>18</v>
      </c>
      <c r="C32" s="3" t="s">
        <v>9</v>
      </c>
      <c r="D32" s="3">
        <v>26965</v>
      </c>
      <c r="E32" s="25">
        <f>D32*E40*E41/10000</f>
        <v>33775.2804</v>
      </c>
      <c r="F32" s="29"/>
      <c r="G32" s="29">
        <v>67780.6</v>
      </c>
      <c r="H32" s="29">
        <v>67116.1</v>
      </c>
      <c r="I32" s="29">
        <v>67787.3</v>
      </c>
      <c r="J32" s="29">
        <v>68465.1</v>
      </c>
      <c r="K32" s="29">
        <v>69834.4</v>
      </c>
      <c r="L32" s="29">
        <v>71240.58</v>
      </c>
    </row>
    <row r="33" spans="1:12" ht="16.5">
      <c r="A33" s="14"/>
      <c r="B33" s="3" t="s">
        <v>19</v>
      </c>
      <c r="C33" s="3"/>
      <c r="D33" s="3"/>
      <c r="E33" s="26"/>
      <c r="F33" s="29"/>
      <c r="G33" s="29"/>
      <c r="H33" s="29"/>
      <c r="I33" s="29"/>
      <c r="J33" s="29"/>
      <c r="K33" s="29"/>
      <c r="L33" s="29"/>
    </row>
    <row r="34" spans="1:12" ht="33">
      <c r="A34" s="14"/>
      <c r="B34" s="3" t="s">
        <v>20</v>
      </c>
      <c r="C34" s="3" t="s">
        <v>9</v>
      </c>
      <c r="D34" s="3">
        <v>32177</v>
      </c>
      <c r="E34" s="26">
        <v>37548.4</v>
      </c>
      <c r="F34" s="29">
        <v>125512.7</v>
      </c>
      <c r="G34" s="29">
        <v>126422.2</v>
      </c>
      <c r="H34" s="29">
        <v>132420.9</v>
      </c>
      <c r="I34" s="29">
        <v>13382</v>
      </c>
      <c r="J34" s="29">
        <v>134715.8</v>
      </c>
      <c r="K34" s="29">
        <v>135999.6</v>
      </c>
      <c r="L34" s="29">
        <v>139275.56</v>
      </c>
    </row>
    <row r="35" spans="1:12" ht="16.5">
      <c r="A35" s="14"/>
      <c r="B35" s="3" t="s">
        <v>21</v>
      </c>
      <c r="C35" s="3" t="s">
        <v>9</v>
      </c>
      <c r="D35" s="3">
        <v>28960</v>
      </c>
      <c r="E35" s="25">
        <f>E29-E34-E36</f>
        <v>31968.830239999992</v>
      </c>
      <c r="F35" s="29">
        <v>34558.8</v>
      </c>
      <c r="G35" s="29">
        <v>35250</v>
      </c>
      <c r="H35" s="29">
        <v>36307.5</v>
      </c>
      <c r="I35" s="29">
        <v>37033.7</v>
      </c>
      <c r="J35" s="29">
        <v>37404</v>
      </c>
      <c r="K35" s="29">
        <v>38526.1</v>
      </c>
      <c r="L35" s="29">
        <v>39454.12</v>
      </c>
    </row>
    <row r="36" spans="1:12" ht="16.5">
      <c r="A36" s="14"/>
      <c r="B36" s="3" t="s">
        <v>22</v>
      </c>
      <c r="C36" s="3" t="s">
        <v>9</v>
      </c>
      <c r="D36" s="3">
        <v>3218</v>
      </c>
      <c r="E36" s="26">
        <v>10264.8</v>
      </c>
      <c r="F36" s="29"/>
      <c r="G36" s="29"/>
      <c r="H36" s="29"/>
      <c r="I36" s="29"/>
      <c r="J36" s="29"/>
      <c r="K36" s="29"/>
      <c r="L36" s="29"/>
    </row>
    <row r="37" spans="1:12" ht="49.5">
      <c r="A37" s="14"/>
      <c r="B37" s="3" t="s">
        <v>23</v>
      </c>
      <c r="C37" s="3" t="s">
        <v>24</v>
      </c>
      <c r="D37" s="3">
        <v>109.3</v>
      </c>
      <c r="E37" s="27">
        <f>E29/D29/E41*10000</f>
        <v>100.95420713231294</v>
      </c>
      <c r="F37" s="29">
        <v>104.53</v>
      </c>
      <c r="G37" s="29">
        <f>G29/F29/G41*10000</f>
        <v>87.14408164727143</v>
      </c>
      <c r="H37" s="29">
        <v>100.16</v>
      </c>
      <c r="I37" s="29">
        <v>92.66</v>
      </c>
      <c r="J37" s="29">
        <v>97.52</v>
      </c>
      <c r="K37" s="29">
        <v>98.47</v>
      </c>
      <c r="L37" s="29">
        <v>102.4</v>
      </c>
    </row>
    <row r="38" spans="1:12" ht="16.5">
      <c r="A38" s="22"/>
      <c r="B38" s="3" t="s">
        <v>25</v>
      </c>
      <c r="C38" s="3"/>
      <c r="D38" s="3"/>
      <c r="E38" s="26"/>
      <c r="F38" s="29"/>
      <c r="G38" s="29"/>
      <c r="H38" s="29"/>
      <c r="I38" s="29"/>
      <c r="J38" s="29"/>
      <c r="K38" s="29"/>
      <c r="L38" s="29"/>
    </row>
    <row r="39" spans="1:12" ht="24" customHeight="1">
      <c r="A39" s="14"/>
      <c r="B39" s="3" t="s">
        <v>26</v>
      </c>
      <c r="C39" s="3" t="s">
        <v>24</v>
      </c>
      <c r="D39" s="3">
        <v>94</v>
      </c>
      <c r="E39" s="26">
        <v>100.2</v>
      </c>
      <c r="F39" s="29">
        <v>108.38</v>
      </c>
      <c r="G39" s="29">
        <f>G31/F31/G41*10000</f>
        <v>121.90958749059062</v>
      </c>
      <c r="H39" s="29">
        <v>103.86</v>
      </c>
      <c r="I39" s="29">
        <v>92.66</v>
      </c>
      <c r="J39" s="29">
        <v>97.52</v>
      </c>
      <c r="K39" s="29">
        <v>98.09</v>
      </c>
      <c r="L39" s="29">
        <v>102.01</v>
      </c>
    </row>
    <row r="40" spans="1:12" ht="22.5" customHeight="1">
      <c r="A40" s="14"/>
      <c r="B40" s="3" t="s">
        <v>27</v>
      </c>
      <c r="C40" s="3" t="s">
        <v>24</v>
      </c>
      <c r="D40" s="3">
        <v>102</v>
      </c>
      <c r="E40" s="26">
        <v>102</v>
      </c>
      <c r="F40" s="29">
        <v>108.38</v>
      </c>
      <c r="G40" s="29">
        <f>G31/F31/G41*10000</f>
        <v>121.90958749059062</v>
      </c>
      <c r="H40" s="29">
        <v>103.86</v>
      </c>
      <c r="I40" s="29">
        <v>92.66</v>
      </c>
      <c r="J40" s="29">
        <v>97.52</v>
      </c>
      <c r="K40" s="29">
        <v>98.09</v>
      </c>
      <c r="L40" s="29">
        <v>102.01</v>
      </c>
    </row>
    <row r="41" spans="1:12" ht="33.75" customHeight="1">
      <c r="A41" s="14"/>
      <c r="B41" s="3" t="s">
        <v>28</v>
      </c>
      <c r="C41" s="3" t="s">
        <v>24</v>
      </c>
      <c r="D41" s="19">
        <v>113</v>
      </c>
      <c r="E41" s="19">
        <v>122.8</v>
      </c>
      <c r="F41" s="38">
        <v>99.5</v>
      </c>
      <c r="G41" s="37">
        <v>115.9</v>
      </c>
      <c r="H41" s="37">
        <v>104.2</v>
      </c>
      <c r="I41" s="37">
        <v>109</v>
      </c>
      <c r="J41" s="37">
        <v>104.6</v>
      </c>
      <c r="K41" s="37">
        <v>104</v>
      </c>
      <c r="L41" s="37">
        <v>104.1</v>
      </c>
    </row>
    <row r="42" spans="1:12" ht="44.25" customHeight="1">
      <c r="A42" s="14" t="s">
        <v>29</v>
      </c>
      <c r="B42" s="5" t="s">
        <v>30</v>
      </c>
      <c r="C42" s="3"/>
      <c r="D42" s="3"/>
      <c r="E42" s="3"/>
      <c r="F42" s="24"/>
      <c r="G42" s="24"/>
      <c r="H42" s="24"/>
      <c r="I42" s="24"/>
      <c r="J42" s="24"/>
      <c r="K42" s="24"/>
      <c r="L42" s="24"/>
    </row>
    <row r="43" spans="1:12" ht="54" customHeight="1">
      <c r="A43" s="14"/>
      <c r="B43" s="3" t="s">
        <v>31</v>
      </c>
      <c r="C43" s="3" t="s">
        <v>9</v>
      </c>
      <c r="D43" s="3">
        <f>D47+D48+D49</f>
        <v>3912.9</v>
      </c>
      <c r="E43" s="26">
        <f>E47+E48+E49</f>
        <v>300</v>
      </c>
      <c r="F43" s="29"/>
      <c r="G43" s="29">
        <v>564.6</v>
      </c>
      <c r="H43" s="29">
        <v>35</v>
      </c>
      <c r="I43" s="29"/>
      <c r="J43" s="29"/>
      <c r="K43" s="29"/>
      <c r="L43" s="29"/>
    </row>
    <row r="44" spans="1:12" ht="33">
      <c r="A44" s="14"/>
      <c r="B44" s="3" t="s">
        <v>32</v>
      </c>
      <c r="C44" s="3" t="s">
        <v>24</v>
      </c>
      <c r="D44" s="28">
        <v>104.4</v>
      </c>
      <c r="E44" s="27">
        <f>E43/D43/E45*10000</f>
        <v>7.040356095579028</v>
      </c>
      <c r="F44" s="29"/>
      <c r="G44" s="29"/>
      <c r="H44" s="29">
        <v>5.56</v>
      </c>
      <c r="I44" s="29"/>
      <c r="J44" s="29"/>
      <c r="K44" s="29"/>
      <c r="L44" s="29"/>
    </row>
    <row r="45" spans="1:12" ht="33">
      <c r="A45" s="14"/>
      <c r="B45" s="3" t="s">
        <v>33</v>
      </c>
      <c r="C45" s="3" t="s">
        <v>24</v>
      </c>
      <c r="D45" s="3">
        <v>103</v>
      </c>
      <c r="E45" s="3">
        <v>108.9</v>
      </c>
      <c r="F45" s="24">
        <v>103</v>
      </c>
      <c r="G45" s="24">
        <v>104.9</v>
      </c>
      <c r="H45" s="24">
        <v>111.4</v>
      </c>
      <c r="I45" s="24"/>
      <c r="J45" s="24"/>
      <c r="K45" s="24"/>
      <c r="L45" s="24"/>
    </row>
    <row r="46" spans="1:12" ht="48" customHeight="1">
      <c r="A46" s="14"/>
      <c r="B46" s="3" t="s">
        <v>34</v>
      </c>
      <c r="C46" s="3" t="s">
        <v>9</v>
      </c>
      <c r="D46" s="3"/>
      <c r="E46" s="3"/>
      <c r="F46" s="24"/>
      <c r="G46" s="24">
        <v>110.6</v>
      </c>
      <c r="H46" s="24"/>
      <c r="I46" s="24"/>
      <c r="J46" s="24"/>
      <c r="K46" s="24"/>
      <c r="L46" s="24"/>
    </row>
    <row r="47" spans="1:12" ht="18" customHeight="1">
      <c r="A47" s="14"/>
      <c r="B47" s="3" t="s">
        <v>35</v>
      </c>
      <c r="C47" s="3" t="s">
        <v>9</v>
      </c>
      <c r="D47" s="3">
        <v>250</v>
      </c>
      <c r="E47" s="3"/>
      <c r="F47" s="24"/>
      <c r="G47" s="24">
        <v>404.6</v>
      </c>
      <c r="H47" s="24"/>
      <c r="I47" s="24"/>
      <c r="J47" s="24"/>
      <c r="K47" s="24"/>
      <c r="L47" s="24"/>
    </row>
    <row r="48" spans="1:12" ht="33">
      <c r="A48" s="14"/>
      <c r="B48" s="3" t="s">
        <v>36</v>
      </c>
      <c r="C48" s="3" t="s">
        <v>9</v>
      </c>
      <c r="D48" s="3">
        <v>523.9</v>
      </c>
      <c r="E48" s="3">
        <v>150</v>
      </c>
      <c r="F48" s="3"/>
      <c r="G48" s="3">
        <v>49.4</v>
      </c>
      <c r="H48" s="3">
        <v>35</v>
      </c>
      <c r="I48" s="3"/>
      <c r="J48" s="3"/>
      <c r="K48" s="3"/>
      <c r="L48" s="3"/>
    </row>
    <row r="49" spans="1:12" ht="33">
      <c r="A49" s="14"/>
      <c r="B49" s="3" t="s">
        <v>37</v>
      </c>
      <c r="C49" s="3" t="s">
        <v>9</v>
      </c>
      <c r="D49" s="3">
        <v>3139</v>
      </c>
      <c r="E49" s="3">
        <v>150</v>
      </c>
      <c r="F49" s="3"/>
      <c r="G49" s="3"/>
      <c r="H49" s="3"/>
      <c r="I49" s="3"/>
      <c r="J49" s="3"/>
      <c r="K49" s="3"/>
      <c r="L49" s="3"/>
    </row>
    <row r="50" spans="1:12" ht="16.5">
      <c r="A50" s="14"/>
      <c r="B50" s="3" t="s">
        <v>38</v>
      </c>
      <c r="C50" s="3" t="s">
        <v>39</v>
      </c>
      <c r="D50" s="3"/>
      <c r="E50" s="3"/>
      <c r="F50" s="3"/>
      <c r="G50" s="3"/>
      <c r="H50" s="3"/>
      <c r="I50" s="3"/>
      <c r="J50" s="3"/>
      <c r="K50" s="3"/>
      <c r="L50" s="3"/>
    </row>
    <row r="51" spans="1:12" ht="16.5">
      <c r="A51" s="14" t="s">
        <v>117</v>
      </c>
      <c r="B51" s="5" t="s">
        <v>41</v>
      </c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6.5">
      <c r="A52" s="14"/>
      <c r="B52" s="3" t="s">
        <v>42</v>
      </c>
      <c r="C52" s="3" t="s">
        <v>9</v>
      </c>
      <c r="D52" s="3">
        <v>30000</v>
      </c>
      <c r="E52" s="27">
        <f>E53*E54*D52/10000</f>
        <v>25852.5</v>
      </c>
      <c r="F52" s="29">
        <v>8475.18</v>
      </c>
      <c r="G52" s="24">
        <v>8900</v>
      </c>
      <c r="H52" s="24">
        <v>9167</v>
      </c>
      <c r="I52" s="24">
        <v>9350.3</v>
      </c>
      <c r="J52" s="29">
        <v>9537.3</v>
      </c>
      <c r="K52" s="29">
        <v>9538.4</v>
      </c>
      <c r="L52" s="29">
        <v>9939.01</v>
      </c>
    </row>
    <row r="53" spans="1:12" ht="33">
      <c r="A53" s="14"/>
      <c r="B53" s="3" t="s">
        <v>43</v>
      </c>
      <c r="C53" s="3" t="s">
        <v>24</v>
      </c>
      <c r="D53" s="3">
        <v>99.4</v>
      </c>
      <c r="E53" s="3">
        <v>75</v>
      </c>
      <c r="F53" s="29">
        <v>101.5</v>
      </c>
      <c r="G53" s="29">
        <f>G52/F52/G54*10000</f>
        <v>101.89454580647484</v>
      </c>
      <c r="H53" s="29">
        <v>86.77</v>
      </c>
      <c r="I53" s="29">
        <v>92.56</v>
      </c>
      <c r="J53" s="29">
        <v>99.09</v>
      </c>
      <c r="K53" s="29">
        <v>97.9</v>
      </c>
      <c r="L53" s="29">
        <v>102.01</v>
      </c>
    </row>
    <row r="54" spans="1:12" ht="33">
      <c r="A54" s="14"/>
      <c r="B54" s="3" t="s">
        <v>44</v>
      </c>
      <c r="C54" s="3" t="s">
        <v>24</v>
      </c>
      <c r="D54" s="19">
        <v>107.08926408202542</v>
      </c>
      <c r="E54" s="19">
        <v>114.9</v>
      </c>
      <c r="F54" s="29">
        <v>103.06</v>
      </c>
      <c r="G54" s="29">
        <v>103.06</v>
      </c>
      <c r="H54" s="29">
        <v>118.7</v>
      </c>
      <c r="I54" s="29">
        <v>110.2</v>
      </c>
      <c r="J54" s="29">
        <v>105</v>
      </c>
      <c r="K54" s="29">
        <v>104.2</v>
      </c>
      <c r="L54" s="29">
        <v>104.2</v>
      </c>
    </row>
    <row r="55" spans="1:12" ht="17.25" customHeight="1">
      <c r="A55" s="14"/>
      <c r="B55" s="3" t="s">
        <v>45</v>
      </c>
      <c r="C55" s="3" t="s">
        <v>9</v>
      </c>
      <c r="D55" s="3">
        <v>47</v>
      </c>
      <c r="E55" s="27">
        <f>E56*E57*D55/10000</f>
        <v>44.8239</v>
      </c>
      <c r="F55" s="29">
        <v>458.68</v>
      </c>
      <c r="G55" s="32"/>
      <c r="H55" s="32">
        <v>461.3</v>
      </c>
      <c r="I55" s="32">
        <v>462.6</v>
      </c>
      <c r="J55" s="29">
        <v>463.9</v>
      </c>
      <c r="K55" s="29">
        <v>465.2</v>
      </c>
      <c r="L55" s="29">
        <v>448.9</v>
      </c>
    </row>
    <row r="56" spans="1:12" ht="20.25" customHeight="1">
      <c r="A56" s="14"/>
      <c r="B56" s="3" t="s">
        <v>43</v>
      </c>
      <c r="C56" s="3" t="s">
        <v>24</v>
      </c>
      <c r="D56" s="3">
        <v>48.8</v>
      </c>
      <c r="E56" s="26">
        <v>85</v>
      </c>
      <c r="F56" s="29">
        <v>99</v>
      </c>
      <c r="G56" s="29">
        <f>G55/F55/G57*10000</f>
        <v>0</v>
      </c>
      <c r="H56" s="29">
        <v>86.08</v>
      </c>
      <c r="I56" s="29">
        <v>91.17</v>
      </c>
      <c r="J56" s="29">
        <v>95.77</v>
      </c>
      <c r="K56" s="29">
        <v>96.51</v>
      </c>
      <c r="L56" s="29">
        <f>L55/J55/L57*10000</f>
        <v>92.86616556036839</v>
      </c>
    </row>
    <row r="57" spans="1:12" ht="33">
      <c r="A57" s="14"/>
      <c r="B57" s="3" t="s">
        <v>46</v>
      </c>
      <c r="C57" s="3" t="s">
        <v>47</v>
      </c>
      <c r="D57" s="3">
        <v>105.6</v>
      </c>
      <c r="E57" s="3">
        <v>112.2</v>
      </c>
      <c r="F57" s="29">
        <v>101.3</v>
      </c>
      <c r="G57" s="29">
        <v>101.3</v>
      </c>
      <c r="H57" s="29">
        <v>116.5</v>
      </c>
      <c r="I57" s="29">
        <v>110</v>
      </c>
      <c r="J57" s="29">
        <v>105</v>
      </c>
      <c r="K57" s="29">
        <v>104.2</v>
      </c>
      <c r="L57" s="29">
        <v>104.2</v>
      </c>
    </row>
    <row r="58" spans="1:12" ht="33" customHeight="1">
      <c r="A58" s="14"/>
      <c r="B58" s="3" t="s">
        <v>48</v>
      </c>
      <c r="C58" s="3" t="s">
        <v>9</v>
      </c>
      <c r="D58" s="3">
        <v>270</v>
      </c>
      <c r="E58" s="26">
        <v>580</v>
      </c>
      <c r="F58" s="13">
        <v>5981.8</v>
      </c>
      <c r="G58" s="13">
        <v>6101.4</v>
      </c>
      <c r="H58" s="13">
        <v>6223.4</v>
      </c>
      <c r="I58" s="13">
        <v>6410.1</v>
      </c>
      <c r="J58" s="13">
        <v>6538.3</v>
      </c>
      <c r="K58" s="13">
        <v>6734.5</v>
      </c>
      <c r="L58" s="13">
        <v>7017.3</v>
      </c>
    </row>
    <row r="59" spans="1:12" ht="21.75" customHeight="1">
      <c r="A59" s="14" t="s">
        <v>40</v>
      </c>
      <c r="B59" s="5" t="s">
        <v>50</v>
      </c>
      <c r="C59" s="3"/>
      <c r="D59" s="3"/>
      <c r="E59" s="3"/>
      <c r="F59" s="13"/>
      <c r="G59" s="13"/>
      <c r="H59" s="13"/>
      <c r="I59" s="13"/>
      <c r="J59" s="13"/>
      <c r="K59" s="13"/>
      <c r="L59" s="13"/>
    </row>
    <row r="60" spans="1:12" ht="33">
      <c r="A60" s="14"/>
      <c r="B60" s="3" t="s">
        <v>51</v>
      </c>
      <c r="C60" s="3" t="s">
        <v>52</v>
      </c>
      <c r="D60" s="3">
        <v>368</v>
      </c>
      <c r="E60" s="3">
        <v>369</v>
      </c>
      <c r="F60" s="13">
        <v>115</v>
      </c>
      <c r="G60" s="13">
        <v>105</v>
      </c>
      <c r="H60" s="13">
        <v>95</v>
      </c>
      <c r="I60" s="13">
        <v>90</v>
      </c>
      <c r="J60" s="13">
        <v>90</v>
      </c>
      <c r="K60" s="13">
        <v>90</v>
      </c>
      <c r="L60" s="13">
        <v>90</v>
      </c>
    </row>
    <row r="61" spans="1:12" ht="49.5">
      <c r="A61" s="14"/>
      <c r="B61" s="3" t="s">
        <v>53</v>
      </c>
      <c r="C61" s="3" t="s">
        <v>52</v>
      </c>
      <c r="D61" s="3">
        <v>2</v>
      </c>
      <c r="E61" s="3">
        <v>12</v>
      </c>
      <c r="F61" s="13">
        <v>13</v>
      </c>
      <c r="G61" s="13">
        <v>13</v>
      </c>
      <c r="H61" s="13">
        <v>13</v>
      </c>
      <c r="I61" s="13">
        <v>13</v>
      </c>
      <c r="J61" s="13">
        <v>13</v>
      </c>
      <c r="K61" s="13">
        <v>13</v>
      </c>
      <c r="L61" s="13">
        <v>13</v>
      </c>
    </row>
    <row r="62" spans="1:12" ht="33">
      <c r="A62" s="14"/>
      <c r="B62" s="3" t="s">
        <v>54</v>
      </c>
      <c r="C62" s="3" t="s">
        <v>52</v>
      </c>
      <c r="D62" s="3">
        <v>2</v>
      </c>
      <c r="E62" s="3">
        <v>12</v>
      </c>
      <c r="F62" s="13">
        <v>13</v>
      </c>
      <c r="G62" s="13">
        <v>1</v>
      </c>
      <c r="H62" s="13">
        <v>3</v>
      </c>
      <c r="I62" s="13">
        <v>3</v>
      </c>
      <c r="J62" s="13">
        <v>3</v>
      </c>
      <c r="K62" s="13">
        <v>3</v>
      </c>
      <c r="L62" s="13">
        <v>3</v>
      </c>
    </row>
    <row r="63" spans="1:12" ht="33">
      <c r="A63" s="14"/>
      <c r="B63" s="3" t="s">
        <v>55</v>
      </c>
      <c r="C63" s="3" t="s">
        <v>7</v>
      </c>
      <c r="D63" s="3">
        <v>0.54</v>
      </c>
      <c r="E63" s="27">
        <f>E62/E92*100</f>
        <v>2.515723270440252</v>
      </c>
      <c r="F63" s="29">
        <v>4.59</v>
      </c>
      <c r="G63" s="29">
        <v>0.36</v>
      </c>
      <c r="H63" s="29">
        <v>1.08</v>
      </c>
      <c r="I63" s="29">
        <v>1.09</v>
      </c>
      <c r="J63" s="29">
        <v>1.11</v>
      </c>
      <c r="K63" s="29">
        <v>1.11</v>
      </c>
      <c r="L63" s="29">
        <v>1.11</v>
      </c>
    </row>
    <row r="64" spans="1:12" ht="33">
      <c r="A64" s="14"/>
      <c r="B64" s="3" t="s">
        <v>56</v>
      </c>
      <c r="C64" s="3" t="s">
        <v>57</v>
      </c>
      <c r="D64" s="3">
        <v>8497.2</v>
      </c>
      <c r="E64" s="24">
        <f>E65/E60/12*1000</f>
        <v>8643.660794941281</v>
      </c>
      <c r="F64" s="24">
        <v>13686</v>
      </c>
      <c r="G64" s="24">
        <f aca="true" t="shared" si="2" ref="G64:L64">G65/G60/12*1000</f>
        <v>16038.650793650795</v>
      </c>
      <c r="H64" s="24">
        <f t="shared" si="2"/>
        <v>19322.368421052633</v>
      </c>
      <c r="I64" s="24">
        <f t="shared" si="2"/>
        <v>21619.537037037033</v>
      </c>
      <c r="J64" s="24">
        <f t="shared" si="2"/>
        <v>23132.962962962964</v>
      </c>
      <c r="K64" s="24">
        <f t="shared" si="2"/>
        <v>24752.222222222226</v>
      </c>
      <c r="L64" s="24">
        <f t="shared" si="2"/>
        <v>26484.444444444445</v>
      </c>
    </row>
    <row r="65" spans="1:12" s="40" customFormat="1" ht="33">
      <c r="A65" s="14"/>
      <c r="B65" s="3" t="s">
        <v>58</v>
      </c>
      <c r="C65" s="3" t="s">
        <v>9</v>
      </c>
      <c r="D65" s="3">
        <v>37523</v>
      </c>
      <c r="E65" s="3">
        <v>38274.13</v>
      </c>
      <c r="F65" s="24">
        <v>18886.68</v>
      </c>
      <c r="G65" s="24">
        <v>20208.7</v>
      </c>
      <c r="H65" s="24">
        <v>22027.5</v>
      </c>
      <c r="I65" s="24">
        <v>23349.1</v>
      </c>
      <c r="J65" s="24">
        <v>24983.6</v>
      </c>
      <c r="K65" s="24">
        <v>26732.4</v>
      </c>
      <c r="L65" s="24">
        <v>28603.2</v>
      </c>
    </row>
    <row r="66" spans="1:12" ht="24.75" customHeight="1">
      <c r="A66" s="14"/>
      <c r="B66" s="3" t="s">
        <v>59</v>
      </c>
      <c r="C66" s="3" t="s">
        <v>24</v>
      </c>
      <c r="D66" s="3">
        <v>105.5</v>
      </c>
      <c r="E66" s="27">
        <f>E65/D65*100</f>
        <v>102.00178557151614</v>
      </c>
      <c r="F66" s="29"/>
      <c r="G66" s="29">
        <f aca="true" t="shared" si="3" ref="G66:L66">G65/F65*100</f>
        <v>106.99974797052738</v>
      </c>
      <c r="H66" s="29">
        <f t="shared" si="3"/>
        <v>109.000084122185</v>
      </c>
      <c r="I66" s="29">
        <f t="shared" si="3"/>
        <v>105.99977301100895</v>
      </c>
      <c r="J66" s="29">
        <f t="shared" si="3"/>
        <v>107.00026981768033</v>
      </c>
      <c r="K66" s="29">
        <f t="shared" si="3"/>
        <v>106.99979186346245</v>
      </c>
      <c r="L66" s="29">
        <f t="shared" si="3"/>
        <v>106.99824931543745</v>
      </c>
    </row>
    <row r="67" spans="1:12" ht="33">
      <c r="A67" s="14"/>
      <c r="B67" s="3" t="s">
        <v>116</v>
      </c>
      <c r="C67" s="3" t="s">
        <v>9</v>
      </c>
      <c r="D67" s="3"/>
      <c r="E67" s="3"/>
      <c r="F67" s="29"/>
      <c r="G67" s="29"/>
      <c r="H67" s="29"/>
      <c r="I67" s="29"/>
      <c r="J67" s="29"/>
      <c r="K67" s="29"/>
      <c r="L67" s="29"/>
    </row>
    <row r="68" spans="1:12" ht="16.5">
      <c r="A68" s="14" t="s">
        <v>49</v>
      </c>
      <c r="B68" s="5" t="s">
        <v>61</v>
      </c>
      <c r="C68" s="3" t="s">
        <v>9</v>
      </c>
      <c r="D68" s="3">
        <v>122000</v>
      </c>
      <c r="E68" s="3">
        <v>122300</v>
      </c>
      <c r="F68" s="13">
        <v>49711.7</v>
      </c>
      <c r="G68" s="29">
        <v>50705.9</v>
      </c>
      <c r="H68" s="29">
        <v>52227.1</v>
      </c>
      <c r="I68" s="29">
        <v>53793.9</v>
      </c>
      <c r="J68" s="29">
        <v>54483.6</v>
      </c>
      <c r="K68" s="29">
        <v>55613.3</v>
      </c>
      <c r="L68" s="29">
        <v>56765.6</v>
      </c>
    </row>
    <row r="69" spans="1:12" ht="16.5">
      <c r="A69" s="14"/>
      <c r="B69" s="3" t="s">
        <v>59</v>
      </c>
      <c r="C69" s="3" t="s">
        <v>7</v>
      </c>
      <c r="D69" s="3">
        <v>100.4</v>
      </c>
      <c r="E69" s="3">
        <v>100.2</v>
      </c>
      <c r="F69" s="13"/>
      <c r="G69" s="29">
        <f aca="true" t="shared" si="4" ref="G69:L69">G68/F68*100</f>
        <v>101.99993160563811</v>
      </c>
      <c r="H69" s="29">
        <f t="shared" si="4"/>
        <v>103.00004535961298</v>
      </c>
      <c r="I69" s="29">
        <f t="shared" si="4"/>
        <v>102.99997510870793</v>
      </c>
      <c r="J69" s="29">
        <f t="shared" si="4"/>
        <v>101.28211563021085</v>
      </c>
      <c r="K69" s="29">
        <f t="shared" si="4"/>
        <v>102.07346797935526</v>
      </c>
      <c r="L69" s="29">
        <f t="shared" si="4"/>
        <v>102.07198637735937</v>
      </c>
    </row>
    <row r="70" spans="1:12" ht="16.5">
      <c r="A70" s="14" t="s">
        <v>60</v>
      </c>
      <c r="B70" s="5" t="s">
        <v>63</v>
      </c>
      <c r="C70" s="3"/>
      <c r="D70" s="3"/>
      <c r="E70" s="3"/>
      <c r="F70" s="13"/>
      <c r="G70" s="13"/>
      <c r="H70" s="13"/>
      <c r="I70" s="13"/>
      <c r="J70" s="13"/>
      <c r="K70" s="13"/>
      <c r="L70" s="13"/>
    </row>
    <row r="71" spans="1:12" ht="33">
      <c r="A71" s="14"/>
      <c r="B71" s="3" t="s">
        <v>64</v>
      </c>
      <c r="C71" s="3" t="s">
        <v>9</v>
      </c>
      <c r="D71" s="28">
        <v>1790</v>
      </c>
      <c r="E71" s="28">
        <v>2000</v>
      </c>
      <c r="F71" s="3"/>
      <c r="G71" s="13"/>
      <c r="H71" s="13"/>
      <c r="I71" s="13"/>
      <c r="J71" s="13"/>
      <c r="K71" s="13"/>
      <c r="L71" s="13"/>
    </row>
    <row r="72" spans="1:12" ht="49.5">
      <c r="A72" s="14"/>
      <c r="B72" s="3" t="s">
        <v>65</v>
      </c>
      <c r="C72" s="3" t="s">
        <v>9</v>
      </c>
      <c r="D72" s="28">
        <v>1790</v>
      </c>
      <c r="E72" s="28">
        <v>2000</v>
      </c>
      <c r="F72" s="13"/>
      <c r="G72" s="13"/>
      <c r="H72" s="13"/>
      <c r="I72" s="13"/>
      <c r="J72" s="13"/>
      <c r="K72" s="13"/>
      <c r="L72" s="13"/>
    </row>
    <row r="73" spans="1:3" ht="16.5">
      <c r="A73" s="14" t="s">
        <v>62</v>
      </c>
      <c r="B73" s="5" t="s">
        <v>67</v>
      </c>
      <c r="C73" s="3"/>
    </row>
    <row r="74" spans="1:12" ht="49.5">
      <c r="A74" s="14"/>
      <c r="B74" s="3" t="s">
        <v>68</v>
      </c>
      <c r="C74" s="3" t="s">
        <v>69</v>
      </c>
      <c r="D74" s="3">
        <v>6</v>
      </c>
      <c r="E74" s="3">
        <v>8</v>
      </c>
      <c r="F74" s="3">
        <v>5</v>
      </c>
      <c r="G74" s="3">
        <v>5</v>
      </c>
      <c r="H74" s="3">
        <v>5</v>
      </c>
      <c r="I74" s="3">
        <v>6</v>
      </c>
      <c r="J74" s="3">
        <v>7</v>
      </c>
      <c r="K74" s="3">
        <v>7</v>
      </c>
      <c r="L74" s="3">
        <v>7</v>
      </c>
    </row>
    <row r="75" spans="1:12" ht="33">
      <c r="A75" s="14"/>
      <c r="B75" s="3" t="s">
        <v>70</v>
      </c>
      <c r="C75" s="3" t="s">
        <v>71</v>
      </c>
      <c r="D75" s="3">
        <v>10</v>
      </c>
      <c r="E75" s="3">
        <v>16</v>
      </c>
      <c r="F75" s="3">
        <v>7</v>
      </c>
      <c r="G75" s="3">
        <v>10</v>
      </c>
      <c r="H75" s="3">
        <v>10</v>
      </c>
      <c r="I75" s="3"/>
      <c r="J75" s="3"/>
      <c r="K75" s="3"/>
      <c r="L75" s="3"/>
    </row>
    <row r="76" spans="1:12" ht="33">
      <c r="A76" s="14"/>
      <c r="B76" s="13" t="s">
        <v>72</v>
      </c>
      <c r="C76" s="3" t="s">
        <v>9</v>
      </c>
      <c r="D76" s="3"/>
      <c r="E76" s="3"/>
      <c r="F76" s="24"/>
      <c r="G76" s="24"/>
      <c r="H76" s="24"/>
      <c r="I76" s="24"/>
      <c r="J76" s="24"/>
      <c r="K76" s="24"/>
      <c r="L76" s="24"/>
    </row>
    <row r="77" spans="1:12" ht="16.5">
      <c r="A77" s="14" t="s">
        <v>66</v>
      </c>
      <c r="B77" s="5" t="s">
        <v>75</v>
      </c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6.5">
      <c r="A78" s="14"/>
      <c r="B78" s="3" t="s">
        <v>76</v>
      </c>
      <c r="C78" s="3" t="s">
        <v>39</v>
      </c>
      <c r="D78" s="3">
        <v>21609</v>
      </c>
      <c r="E78" s="3">
        <v>21609</v>
      </c>
      <c r="F78" s="33">
        <v>10945</v>
      </c>
      <c r="G78" s="33">
        <v>10945</v>
      </c>
      <c r="H78" s="33">
        <v>10945</v>
      </c>
      <c r="I78" s="33">
        <v>10945</v>
      </c>
      <c r="J78" s="33">
        <v>10945</v>
      </c>
      <c r="K78" s="33">
        <v>10945</v>
      </c>
      <c r="L78" s="33">
        <v>10945</v>
      </c>
    </row>
    <row r="79" spans="1:12" ht="16.5">
      <c r="A79" s="14"/>
      <c r="B79" s="3" t="s">
        <v>77</v>
      </c>
      <c r="C79" s="3" t="s">
        <v>78</v>
      </c>
      <c r="D79" s="27">
        <f>D78/D91</f>
        <v>18.297205757832344</v>
      </c>
      <c r="E79" s="27">
        <f>E78/E91</f>
        <v>14.367686170212766</v>
      </c>
      <c r="F79" s="24">
        <v>22.8</v>
      </c>
      <c r="G79" s="24">
        <v>23.29</v>
      </c>
      <c r="H79" s="24">
        <v>23.74</v>
      </c>
      <c r="I79" s="24">
        <v>23.79</v>
      </c>
      <c r="J79" s="24">
        <v>20.9</v>
      </c>
      <c r="K79" s="24">
        <v>24</v>
      </c>
      <c r="L79" s="24">
        <v>24</v>
      </c>
    </row>
    <row r="80" spans="1:12" ht="16.5">
      <c r="A80" s="14" t="s">
        <v>118</v>
      </c>
      <c r="B80" s="5" t="s">
        <v>79</v>
      </c>
      <c r="C80" s="3"/>
      <c r="D80" s="3"/>
      <c r="E80" s="3"/>
      <c r="F80" s="13"/>
      <c r="G80" s="13"/>
      <c r="H80" s="13"/>
      <c r="I80" s="13"/>
      <c r="J80" s="13"/>
      <c r="K80" s="13"/>
      <c r="L80" s="13"/>
    </row>
    <row r="81" spans="1:12" ht="65.25" customHeight="1">
      <c r="A81" s="14"/>
      <c r="B81" s="3" t="s">
        <v>80</v>
      </c>
      <c r="C81" s="3" t="s">
        <v>81</v>
      </c>
      <c r="D81" s="13">
        <v>7780</v>
      </c>
      <c r="E81" s="13">
        <v>9938</v>
      </c>
      <c r="F81" s="33">
        <v>6055</v>
      </c>
      <c r="G81" s="33">
        <v>6055</v>
      </c>
      <c r="H81" s="33">
        <v>6055</v>
      </c>
      <c r="I81" s="33">
        <v>6055</v>
      </c>
      <c r="J81" s="33">
        <v>6055</v>
      </c>
      <c r="K81" s="33">
        <v>6055</v>
      </c>
      <c r="L81" s="33">
        <v>6055</v>
      </c>
    </row>
    <row r="82" spans="1:12" ht="16.5" customHeight="1">
      <c r="A82" s="14"/>
      <c r="B82" s="3" t="s">
        <v>121</v>
      </c>
      <c r="C82" s="3" t="s">
        <v>81</v>
      </c>
      <c r="D82" s="28">
        <v>7539.5</v>
      </c>
      <c r="E82" s="28">
        <v>7539.5</v>
      </c>
      <c r="F82" s="33">
        <v>5036.9</v>
      </c>
      <c r="G82" s="33">
        <v>5036.9</v>
      </c>
      <c r="H82" s="33">
        <v>5036.9</v>
      </c>
      <c r="I82" s="33">
        <v>5036.9</v>
      </c>
      <c r="J82" s="33">
        <v>5036.9</v>
      </c>
      <c r="K82" s="33">
        <v>5036.9</v>
      </c>
      <c r="L82" s="33">
        <v>5036.9</v>
      </c>
    </row>
    <row r="83" spans="1:12" ht="16.5">
      <c r="A83" s="14"/>
      <c r="B83" s="3" t="s">
        <v>122</v>
      </c>
      <c r="C83" s="3" t="s">
        <v>81</v>
      </c>
      <c r="D83" s="13">
        <v>6640.1</v>
      </c>
      <c r="E83" s="13">
        <v>4937</v>
      </c>
      <c r="F83" s="33">
        <v>4182</v>
      </c>
      <c r="G83" s="33">
        <v>4182</v>
      </c>
      <c r="H83" s="33">
        <v>4182</v>
      </c>
      <c r="I83" s="33">
        <v>4182</v>
      </c>
      <c r="J83" s="33">
        <v>4182</v>
      </c>
      <c r="K83" s="33">
        <v>4182</v>
      </c>
      <c r="L83" s="33">
        <v>4182</v>
      </c>
    </row>
    <row r="84" spans="1:12" ht="16.5">
      <c r="A84" s="14"/>
      <c r="B84" s="3" t="s">
        <v>123</v>
      </c>
      <c r="C84" s="3" t="s">
        <v>81</v>
      </c>
      <c r="D84" s="13">
        <v>60</v>
      </c>
      <c r="E84" s="13">
        <v>4437</v>
      </c>
      <c r="F84" s="33">
        <v>854.9</v>
      </c>
      <c r="G84" s="33">
        <v>854.9</v>
      </c>
      <c r="H84" s="33">
        <v>854.9</v>
      </c>
      <c r="I84" s="33">
        <v>854.9</v>
      </c>
      <c r="J84" s="33">
        <v>854.9</v>
      </c>
      <c r="K84" s="33">
        <v>854.9</v>
      </c>
      <c r="L84" s="33">
        <v>854.9</v>
      </c>
    </row>
    <row r="85" spans="1:12" ht="16.5">
      <c r="A85" s="14"/>
      <c r="B85" s="3" t="s">
        <v>124</v>
      </c>
      <c r="C85" s="3" t="s">
        <v>81</v>
      </c>
      <c r="D85" s="3">
        <v>2432</v>
      </c>
      <c r="E85" s="3">
        <v>2432</v>
      </c>
      <c r="F85" s="3">
        <v>1018.1</v>
      </c>
      <c r="G85" s="3">
        <v>1018.1</v>
      </c>
      <c r="H85" s="3">
        <v>1018.1</v>
      </c>
      <c r="I85" s="3">
        <v>1018.1</v>
      </c>
      <c r="J85" s="3">
        <v>1018.1</v>
      </c>
      <c r="K85" s="3">
        <v>1018.1</v>
      </c>
      <c r="L85" s="3">
        <v>1018.1</v>
      </c>
    </row>
    <row r="86" spans="1:12" ht="16.5">
      <c r="A86" s="14"/>
      <c r="B86" s="3" t="s">
        <v>122</v>
      </c>
      <c r="C86" s="3" t="s">
        <v>81</v>
      </c>
      <c r="D86" s="3">
        <v>2432</v>
      </c>
      <c r="E86" s="3">
        <v>2432</v>
      </c>
      <c r="F86" s="3">
        <v>986.1</v>
      </c>
      <c r="G86" s="3">
        <v>986.1</v>
      </c>
      <c r="H86" s="3">
        <v>986.1</v>
      </c>
      <c r="I86" s="3">
        <v>986.1</v>
      </c>
      <c r="J86" s="3">
        <v>986.1</v>
      </c>
      <c r="K86" s="3">
        <v>986.1</v>
      </c>
      <c r="L86" s="3">
        <v>986.1</v>
      </c>
    </row>
    <row r="87" spans="1:12" ht="16.5">
      <c r="A87" s="14"/>
      <c r="B87" s="3" t="s">
        <v>123</v>
      </c>
      <c r="C87" s="3" t="s">
        <v>81</v>
      </c>
      <c r="D87" s="3">
        <v>0.15</v>
      </c>
      <c r="E87" s="3">
        <v>0.15</v>
      </c>
      <c r="F87" s="3">
        <v>32</v>
      </c>
      <c r="G87" s="3">
        <v>32</v>
      </c>
      <c r="H87" s="3">
        <v>32</v>
      </c>
      <c r="I87" s="3">
        <v>32</v>
      </c>
      <c r="J87" s="3">
        <v>32</v>
      </c>
      <c r="K87" s="3">
        <v>32</v>
      </c>
      <c r="L87" s="3">
        <v>32</v>
      </c>
    </row>
    <row r="88" spans="1:12" ht="33">
      <c r="A88" s="14"/>
      <c r="B88" s="3" t="s">
        <v>82</v>
      </c>
      <c r="C88" s="3" t="s">
        <v>81</v>
      </c>
      <c r="D88" s="3">
        <v>145</v>
      </c>
      <c r="E88" s="3">
        <v>145</v>
      </c>
      <c r="F88" s="3"/>
      <c r="G88" s="3"/>
      <c r="H88" s="3"/>
      <c r="I88" s="3"/>
      <c r="J88" s="3"/>
      <c r="K88" s="3"/>
      <c r="L88" s="3"/>
    </row>
    <row r="89" spans="1:12" ht="33">
      <c r="A89" s="14"/>
      <c r="B89" s="3" t="s">
        <v>97</v>
      </c>
      <c r="C89" s="3" t="s">
        <v>81</v>
      </c>
      <c r="D89" s="3"/>
      <c r="E89" s="3"/>
      <c r="F89" s="3"/>
      <c r="G89" s="3"/>
      <c r="H89" s="3"/>
      <c r="I89" s="3"/>
      <c r="J89" s="3"/>
      <c r="K89" s="3"/>
      <c r="L89" s="3"/>
    </row>
    <row r="90" spans="1:12" ht="16.5">
      <c r="A90" s="14" t="s">
        <v>74</v>
      </c>
      <c r="B90" s="5" t="s">
        <v>83</v>
      </c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33">
      <c r="A91" s="14"/>
      <c r="B91" s="3" t="s">
        <v>84</v>
      </c>
      <c r="C91" s="3" t="s">
        <v>52</v>
      </c>
      <c r="D91" s="3">
        <v>1181</v>
      </c>
      <c r="E91" s="3">
        <v>1504</v>
      </c>
      <c r="F91" s="3">
        <v>480</v>
      </c>
      <c r="G91" s="3">
        <v>470</v>
      </c>
      <c r="H91" s="33">
        <v>461</v>
      </c>
      <c r="I91" s="3">
        <v>355</v>
      </c>
      <c r="J91" s="3">
        <v>355</v>
      </c>
      <c r="K91" s="3">
        <v>355</v>
      </c>
      <c r="L91" s="3">
        <v>355</v>
      </c>
    </row>
    <row r="92" spans="1:12" ht="33">
      <c r="A92" s="14"/>
      <c r="B92" s="3" t="s">
        <v>85</v>
      </c>
      <c r="C92" s="3" t="s">
        <v>52</v>
      </c>
      <c r="D92" s="3">
        <v>770</v>
      </c>
      <c r="E92" s="3">
        <v>477</v>
      </c>
      <c r="F92" s="3">
        <v>283</v>
      </c>
      <c r="G92" s="3">
        <v>279</v>
      </c>
      <c r="H92" s="33">
        <v>276</v>
      </c>
      <c r="I92" s="3">
        <v>180</v>
      </c>
      <c r="J92" s="3">
        <v>182</v>
      </c>
      <c r="K92" s="3">
        <v>186</v>
      </c>
      <c r="L92" s="3">
        <v>190</v>
      </c>
    </row>
    <row r="93" spans="1:12" ht="49.5">
      <c r="A93" s="14"/>
      <c r="B93" s="3" t="s">
        <v>86</v>
      </c>
      <c r="C93" s="3"/>
      <c r="D93" s="3">
        <v>150</v>
      </c>
      <c r="E93" s="3">
        <v>170</v>
      </c>
      <c r="F93" s="3">
        <v>87</v>
      </c>
      <c r="G93" s="3">
        <v>90</v>
      </c>
      <c r="H93" s="33">
        <v>61</v>
      </c>
      <c r="I93" s="3">
        <v>52</v>
      </c>
      <c r="J93" s="3">
        <v>49</v>
      </c>
      <c r="K93" s="3">
        <v>45</v>
      </c>
      <c r="L93" s="3">
        <v>37</v>
      </c>
    </row>
    <row r="94" spans="1:12" ht="49.5">
      <c r="A94" s="14"/>
      <c r="B94" s="3" t="s">
        <v>87</v>
      </c>
      <c r="C94" s="3" t="s">
        <v>52</v>
      </c>
      <c r="D94" s="3">
        <v>250</v>
      </c>
      <c r="E94" s="3">
        <v>250</v>
      </c>
      <c r="F94" s="3">
        <v>110</v>
      </c>
      <c r="G94" s="3">
        <v>106</v>
      </c>
      <c r="H94" s="33">
        <v>124</v>
      </c>
      <c r="I94" s="3">
        <v>123</v>
      </c>
      <c r="J94" s="3">
        <v>123</v>
      </c>
      <c r="K94" s="3">
        <v>124</v>
      </c>
      <c r="L94" s="3">
        <v>128</v>
      </c>
    </row>
    <row r="95" spans="1:12" ht="16.5">
      <c r="A95" s="14"/>
      <c r="B95" s="3" t="s">
        <v>88</v>
      </c>
      <c r="C95" s="3" t="s">
        <v>73</v>
      </c>
      <c r="D95" s="3">
        <v>385</v>
      </c>
      <c r="E95" s="3">
        <v>385</v>
      </c>
      <c r="F95" s="3">
        <v>145</v>
      </c>
      <c r="G95" s="3">
        <v>145</v>
      </c>
      <c r="H95" s="3">
        <v>145</v>
      </c>
      <c r="I95" s="3">
        <v>128</v>
      </c>
      <c r="J95" s="3">
        <v>128</v>
      </c>
      <c r="K95" s="3">
        <v>128</v>
      </c>
      <c r="L95" s="3">
        <v>128</v>
      </c>
    </row>
    <row r="96" spans="1:12" ht="16.5">
      <c r="A96" s="14"/>
      <c r="B96" s="3" t="s">
        <v>89</v>
      </c>
      <c r="C96" s="3" t="s">
        <v>73</v>
      </c>
      <c r="D96" s="3"/>
      <c r="E96" s="3"/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</row>
    <row r="97" spans="1:12" ht="16.5">
      <c r="A97" s="14"/>
      <c r="B97" s="35" t="s">
        <v>125</v>
      </c>
      <c r="C97" s="35" t="s">
        <v>52</v>
      </c>
      <c r="D97" s="3"/>
      <c r="E97" s="3">
        <v>14</v>
      </c>
      <c r="F97" s="3">
        <v>1</v>
      </c>
      <c r="G97" s="3">
        <v>2</v>
      </c>
      <c r="H97" s="3">
        <v>1</v>
      </c>
      <c r="I97" s="3">
        <v>1</v>
      </c>
      <c r="J97" s="3">
        <v>1</v>
      </c>
      <c r="K97" s="3">
        <v>1</v>
      </c>
      <c r="L97" s="3">
        <v>1</v>
      </c>
    </row>
    <row r="98" spans="1:12" ht="16.5">
      <c r="A98" s="14"/>
      <c r="B98" s="36" t="s">
        <v>126</v>
      </c>
      <c r="C98" s="35" t="s">
        <v>52</v>
      </c>
      <c r="D98" s="3"/>
      <c r="E98" s="3">
        <v>14</v>
      </c>
      <c r="F98" s="3">
        <v>9</v>
      </c>
      <c r="G98" s="3">
        <v>6</v>
      </c>
      <c r="H98" s="3">
        <v>4</v>
      </c>
      <c r="I98" s="3">
        <v>4</v>
      </c>
      <c r="J98" s="3">
        <v>4</v>
      </c>
      <c r="K98" s="3">
        <v>4</v>
      </c>
      <c r="L98" s="3">
        <v>4</v>
      </c>
    </row>
    <row r="99" spans="1:12" ht="33">
      <c r="A99" s="14"/>
      <c r="B99" s="3" t="s">
        <v>90</v>
      </c>
      <c r="C99" s="3"/>
      <c r="D99" s="3">
        <v>5.98</v>
      </c>
      <c r="E99" s="3">
        <v>7.3</v>
      </c>
      <c r="F99" s="24">
        <f>F97/F91*1000</f>
        <v>2.0833333333333335</v>
      </c>
      <c r="G99" s="24">
        <f aca="true" t="shared" si="5" ref="G99:L99">G97/G91*1000</f>
        <v>4.25531914893617</v>
      </c>
      <c r="H99" s="24">
        <f t="shared" si="5"/>
        <v>2.1691973969631237</v>
      </c>
      <c r="I99" s="24">
        <f t="shared" si="5"/>
        <v>2.8169014084507045</v>
      </c>
      <c r="J99" s="24">
        <f t="shared" si="5"/>
        <v>2.8169014084507045</v>
      </c>
      <c r="K99" s="24">
        <f t="shared" si="5"/>
        <v>2.8169014084507045</v>
      </c>
      <c r="L99" s="24">
        <f t="shared" si="5"/>
        <v>2.8169014084507045</v>
      </c>
    </row>
    <row r="100" spans="1:12" ht="33">
      <c r="A100" s="14"/>
      <c r="B100" s="3" t="s">
        <v>91</v>
      </c>
      <c r="C100" s="3"/>
      <c r="D100" s="3">
        <v>15.38</v>
      </c>
      <c r="E100" s="3">
        <v>10.6</v>
      </c>
      <c r="F100" s="24">
        <f>F98/F91*1000</f>
        <v>18.75</v>
      </c>
      <c r="G100" s="24">
        <f aca="true" t="shared" si="6" ref="G100:L100">G98/G91*1000</f>
        <v>12.76595744680851</v>
      </c>
      <c r="H100" s="24">
        <f t="shared" si="6"/>
        <v>8.676789587852495</v>
      </c>
      <c r="I100" s="24">
        <f t="shared" si="6"/>
        <v>11.267605633802818</v>
      </c>
      <c r="J100" s="24">
        <f t="shared" si="6"/>
        <v>11.267605633802818</v>
      </c>
      <c r="K100" s="24">
        <f t="shared" si="6"/>
        <v>11.267605633802818</v>
      </c>
      <c r="L100" s="24">
        <f t="shared" si="6"/>
        <v>11.267605633802818</v>
      </c>
    </row>
    <row r="101" spans="1:12" ht="33">
      <c r="A101" s="14"/>
      <c r="B101" s="3" t="s">
        <v>92</v>
      </c>
      <c r="C101" s="3"/>
      <c r="D101" s="3">
        <v>-9.4</v>
      </c>
      <c r="E101" s="3">
        <f aca="true" t="shared" si="7" ref="E101:L101">E99-E100</f>
        <v>-3.3</v>
      </c>
      <c r="F101" s="24">
        <f t="shared" si="7"/>
        <v>-16.666666666666668</v>
      </c>
      <c r="G101" s="24">
        <f t="shared" si="7"/>
        <v>-8.51063829787234</v>
      </c>
      <c r="H101" s="24">
        <f t="shared" si="7"/>
        <v>-6.507592190889371</v>
      </c>
      <c r="I101" s="24">
        <f t="shared" si="7"/>
        <v>-8.450704225352114</v>
      </c>
      <c r="J101" s="24">
        <f t="shared" si="7"/>
        <v>-8.450704225352114</v>
      </c>
      <c r="K101" s="24">
        <f>K99-K100</f>
        <v>-8.450704225352114</v>
      </c>
      <c r="L101" s="24">
        <f t="shared" si="7"/>
        <v>-8.450704225352114</v>
      </c>
    </row>
    <row r="102" spans="1:12" ht="36" customHeight="1">
      <c r="A102" s="14"/>
      <c r="B102" s="8" t="s">
        <v>93</v>
      </c>
      <c r="C102" s="3" t="s">
        <v>52</v>
      </c>
      <c r="D102" s="28">
        <v>15</v>
      </c>
      <c r="E102" s="28">
        <v>34</v>
      </c>
      <c r="F102" s="13">
        <v>5</v>
      </c>
      <c r="G102" s="13">
        <v>5</v>
      </c>
      <c r="H102" s="13">
        <v>3</v>
      </c>
      <c r="I102" s="13">
        <v>3</v>
      </c>
      <c r="J102" s="13">
        <v>3</v>
      </c>
      <c r="K102" s="13">
        <v>3</v>
      </c>
      <c r="L102" s="13">
        <v>3</v>
      </c>
    </row>
    <row r="103" spans="1:12" ht="37.5" customHeight="1">
      <c r="A103" s="14"/>
      <c r="B103" s="8" t="s">
        <v>94</v>
      </c>
      <c r="C103" s="3" t="s">
        <v>52</v>
      </c>
      <c r="D103" s="28">
        <v>4</v>
      </c>
      <c r="E103" s="28">
        <v>6</v>
      </c>
      <c r="F103" s="13">
        <v>7</v>
      </c>
      <c r="G103" s="13">
        <v>10</v>
      </c>
      <c r="H103" s="13">
        <v>106</v>
      </c>
      <c r="I103" s="13">
        <v>4</v>
      </c>
      <c r="J103" s="13">
        <v>3</v>
      </c>
      <c r="K103" s="13">
        <v>3</v>
      </c>
      <c r="L103" s="13">
        <v>3</v>
      </c>
    </row>
    <row r="104" spans="1:12" ht="54.75" customHeight="1">
      <c r="A104" s="14" t="s">
        <v>119</v>
      </c>
      <c r="B104" s="5" t="s">
        <v>95</v>
      </c>
      <c r="C104" s="3" t="s">
        <v>9</v>
      </c>
      <c r="D104" s="3">
        <v>5398.1</v>
      </c>
      <c r="E104" s="3">
        <v>6364.58</v>
      </c>
      <c r="F104" s="3">
        <v>1559.6</v>
      </c>
      <c r="G104" s="3">
        <v>1623.4</v>
      </c>
      <c r="H104" s="3">
        <v>1718.9</v>
      </c>
      <c r="I104" s="3">
        <v>1485.9</v>
      </c>
      <c r="J104" s="3">
        <v>1431.7</v>
      </c>
      <c r="K104" s="3">
        <v>1377.2</v>
      </c>
      <c r="L104" s="3">
        <v>1377.2</v>
      </c>
    </row>
    <row r="105" spans="1:12" ht="52.5" customHeight="1">
      <c r="A105" s="14"/>
      <c r="B105" s="35" t="s">
        <v>96</v>
      </c>
      <c r="C105" s="35" t="s">
        <v>9</v>
      </c>
      <c r="D105" s="35">
        <v>604</v>
      </c>
      <c r="E105" s="35">
        <v>1137.57</v>
      </c>
      <c r="F105" s="35">
        <v>1027.7</v>
      </c>
      <c r="G105" s="35">
        <v>1076.7</v>
      </c>
      <c r="H105" s="35">
        <v>1137.6</v>
      </c>
      <c r="I105" s="35">
        <v>1151.6</v>
      </c>
      <c r="J105" s="35">
        <v>1252.2</v>
      </c>
      <c r="K105" s="35">
        <v>1252.2</v>
      </c>
      <c r="L105" s="35">
        <v>1252.2</v>
      </c>
    </row>
    <row r="106" ht="18" customHeight="1">
      <c r="A106" s="14"/>
    </row>
    <row r="107" ht="21.75" customHeight="1">
      <c r="A107" s="14"/>
    </row>
    <row r="110" ht="19.5" customHeight="1"/>
    <row r="111" ht="33.75" customHeight="1"/>
    <row r="112" ht="39.75" customHeight="1"/>
  </sheetData>
  <sheetProtection/>
  <mergeCells count="4">
    <mergeCell ref="A2:A3"/>
    <mergeCell ref="B2:B3"/>
    <mergeCell ref="C2:C3"/>
    <mergeCell ref="A1:L1"/>
  </mergeCells>
  <dataValidations count="1"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D11:L11">
      <formula1>0</formula1>
      <formula2>9.99999999999999E+132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2" r:id="rId1"/>
  <rowBreaks count="1" manualBreakCount="1">
    <brk id="8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Платовка</cp:lastModifiedBy>
  <cp:lastPrinted>2023-11-16T12:27:55Z</cp:lastPrinted>
  <dcterms:created xsi:type="dcterms:W3CDTF">2007-07-09T05:02:45Z</dcterms:created>
  <dcterms:modified xsi:type="dcterms:W3CDTF">2023-11-16T12:28:17Z</dcterms:modified>
  <cp:category/>
  <cp:version/>
  <cp:contentType/>
  <cp:contentStatus/>
</cp:coreProperties>
</file>